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720" windowHeight="7320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'1'!$B$1:$G$60</definedName>
    <definedName name="_xlnm.Print_Area" localSheetId="1">'1 A'!$B$1:$F$45</definedName>
    <definedName name="_xlnm.Print_Area" localSheetId="2">'1B'!$B$1:$F$46</definedName>
  </definedNames>
  <calcPr calcId="124519"/>
</workbook>
</file>

<file path=xl/calcChain.xml><?xml version="1.0" encoding="utf-8"?>
<calcChain xmlns="http://schemas.openxmlformats.org/spreadsheetml/2006/main">
  <c r="O22" i="5"/>
  <c r="F22"/>
  <c r="F23"/>
  <c r="E23"/>
  <c r="D22"/>
  <c r="L22"/>
  <c r="J22"/>
  <c r="I22"/>
  <c r="E22"/>
  <c r="E25"/>
  <c r="M33" i="7"/>
  <c r="D33"/>
  <c r="E33"/>
  <c r="P34"/>
  <c r="P33"/>
  <c r="M32"/>
  <c r="P32"/>
  <c r="E34"/>
  <c r="E31"/>
  <c r="F31"/>
  <c r="E30"/>
  <c r="H30"/>
  <c r="I30"/>
  <c r="E29"/>
  <c r="F29"/>
  <c r="E28"/>
  <c r="E27"/>
  <c r="H27"/>
  <c r="I27"/>
  <c r="E26"/>
  <c r="E25"/>
  <c r="E24"/>
  <c r="E23"/>
  <c r="H23"/>
  <c r="I23"/>
  <c r="E22"/>
  <c r="E21"/>
  <c r="E20"/>
  <c r="E19"/>
  <c r="E18"/>
  <c r="O35"/>
  <c r="K26"/>
  <c r="L34"/>
  <c r="L26"/>
  <c r="L25"/>
  <c r="D25"/>
  <c r="M26"/>
  <c r="F23"/>
  <c r="F22"/>
  <c r="M35"/>
  <c r="K35"/>
  <c r="D34"/>
  <c r="D31"/>
  <c r="D30"/>
  <c r="D29"/>
  <c r="D28"/>
  <c r="D27"/>
  <c r="D24"/>
  <c r="D23"/>
  <c r="D22"/>
  <c r="D21"/>
  <c r="D20"/>
  <c r="D19"/>
  <c r="D18"/>
  <c r="F18"/>
  <c r="D25" i="5"/>
  <c r="F30" i="7"/>
  <c r="H21"/>
  <c r="I21"/>
  <c r="F20" i="5"/>
  <c r="N20"/>
  <c r="J35" i="7"/>
  <c r="H22"/>
  <c r="I22"/>
  <c r="D40" i="5"/>
  <c r="F39"/>
  <c r="E39"/>
  <c r="E38"/>
  <c r="E40"/>
  <c r="E34"/>
  <c r="F34"/>
  <c r="E33"/>
  <c r="F33"/>
  <c r="E32"/>
  <c r="F32"/>
  <c r="F38"/>
  <c r="F40"/>
  <c r="F21" i="7"/>
  <c r="F27"/>
  <c r="H31"/>
  <c r="I31"/>
  <c r="H29"/>
  <c r="I29"/>
  <c r="F19"/>
  <c r="H19"/>
  <c r="I19"/>
  <c r="D32"/>
  <c r="E32"/>
  <c r="H32"/>
  <c r="I32"/>
  <c r="F33"/>
  <c r="H33"/>
  <c r="I33"/>
  <c r="L35"/>
  <c r="F32"/>
  <c r="F28"/>
  <c r="H28"/>
  <c r="I28"/>
  <c r="D26"/>
  <c r="F26"/>
  <c r="F34"/>
  <c r="H34"/>
  <c r="I34"/>
  <c r="F24"/>
  <c r="H24"/>
  <c r="I24"/>
  <c r="H20"/>
  <c r="I20"/>
  <c r="F20"/>
  <c r="H18"/>
  <c r="H26"/>
  <c r="I26"/>
  <c r="D35"/>
  <c r="D31" i="5"/>
  <c r="D35" s="1"/>
  <c r="D42" s="1"/>
  <c r="D48" s="1"/>
  <c r="F25" i="7"/>
  <c r="F35"/>
  <c r="F31" i="5"/>
  <c r="F35"/>
  <c r="F42" s="1"/>
  <c r="F48" s="1"/>
  <c r="H25" i="7"/>
  <c r="I25"/>
  <c r="E35"/>
  <c r="I18"/>
  <c r="I35" s="1"/>
  <c r="H35"/>
  <c r="H37"/>
  <c r="E31" i="5"/>
  <c r="E35" s="1"/>
  <c r="E42" s="1"/>
  <c r="E48" s="1"/>
  <c r="F25"/>
</calcChain>
</file>

<file path=xl/sharedStrings.xml><?xml version="1.0" encoding="utf-8"?>
<sst xmlns="http://schemas.openxmlformats.org/spreadsheetml/2006/main" count="162" uniqueCount="112">
  <si>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</si>
  <si>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</si>
  <si>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</si>
  <si>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</si>
  <si>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</si>
  <si>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</si>
  <si>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</si>
  <si>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</si>
  <si>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</si>
  <si>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</si>
  <si>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</si>
  <si>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</si>
  <si>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</si>
  <si>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</si>
  <si>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</si>
  <si>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</si>
  <si>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</si>
  <si>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</si>
  <si>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</si>
  <si>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</si>
  <si>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</si>
  <si>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</si>
  <si>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</si>
  <si>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</si>
  <si>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</si>
  <si>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</si>
  <si>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</si>
  <si>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</si>
  <si>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</si>
  <si>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</si>
  <si>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</si>
  <si>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</si>
  <si>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</si>
  <si>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</si>
  <si>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</si>
  <si>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</si>
  <si>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</si>
  <si>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</si>
  <si>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</si>
  <si>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</si>
  <si>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</si>
  <si>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</si>
  <si>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</si>
  <si>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</si>
  <si>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</si>
  <si>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</si>
  <si>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</si>
  <si>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</si>
  <si>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</si>
  <si>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</si>
  <si>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</si>
  <si>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</si>
  <si>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</si>
  <si>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</si>
  <si>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</si>
  <si>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</si>
  <si>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</si>
  <si>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</si>
  <si>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</si>
  <si>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</si>
  <si>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</si>
  <si>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</si>
  <si>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</si>
  <si>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</si>
  <si>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</si>
  <si>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</si>
  <si>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</si>
  <si>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</si>
  <si>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</si>
  <si>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</si>
  <si>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</si>
  <si>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</si>
  <si>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</si>
  <si>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</si>
  <si>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</si>
  <si>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</si>
  <si>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</si>
  <si>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</si>
  <si>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</si>
  <si>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</si>
  <si>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</si>
  <si>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</si>
  <si>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</si>
  <si>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</si>
  <si>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</si>
  <si>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</si>
  <si>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</si>
  <si>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</si>
  <si>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</si>
  <si>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</si>
  <si>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</si>
  <si>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</si>
  <si>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</si>
  <si>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</si>
  <si>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</si>
  <si>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</si>
  <si>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</si>
  <si>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</si>
  <si>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</si>
  <si>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</si>
  <si>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(Rupees in Lacs)</t>
  </si>
  <si>
    <t>Cumulative till 31.03.15</t>
  </si>
  <si>
    <t>Report for the Quarterly from 01-07-15 to 30-09-15</t>
  </si>
  <si>
    <t>For  Qtrly from 01-07-15 to 30-09-15</t>
  </si>
  <si>
    <t>Financial Year for the period from 01-04-15 to 30-09-15</t>
  </si>
  <si>
    <t>Cumulative to Date (from inception) upto 30.09.2015</t>
  </si>
  <si>
    <t>1st Qtr-2015-16</t>
  </si>
  <si>
    <t>Interest-13-14</t>
  </si>
  <si>
    <t>Interest-12-13</t>
  </si>
  <si>
    <t>Interest-14-15</t>
  </si>
  <si>
    <t>Interest-15-16</t>
  </si>
  <si>
    <t>Other** (Excess Interest Shown in the Quarterly FMR earlier now reversed)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</si>
</sst>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1" formatCode="_ * #,##0.00_ ;_ * \-#,##0.00_ ;_ * &quot;-&quot;??_ ;_ @_ "/>
    <numFmt numFmtId="183" formatCode="_(* #,##0_);_(* \(#,##0\);_(* &quot;-&quot;??_);_(@_)"/>
    <numFmt numFmtId="191" formatCode="_ * #,##0.00000_ ;_ * \-#,##0.00000_ ;_ * &quot;-&quot;??_ ;_ @_ 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83" fontId="4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center" vertical="center"/>
    </xf>
    <xf numFmtId="183" fontId="5" fillId="0" borderId="1" xfId="1" applyNumberFormat="1" applyFont="1" applyBorder="1" applyAlignment="1">
      <alignment horizontal="left" vertical="center"/>
    </xf>
    <xf numFmtId="183" fontId="4" fillId="2" borderId="4" xfId="1" applyNumberFormat="1" applyFont="1" applyFill="1" applyBorder="1" applyAlignment="1">
      <alignment vertical="center"/>
    </xf>
    <xf numFmtId="183" fontId="4" fillId="0" borderId="1" xfId="1" applyNumberFormat="1" applyFont="1" applyBorder="1" applyAlignment="1">
      <alignment horizontal="center" vertical="center"/>
    </xf>
    <xf numFmtId="183" fontId="4" fillId="0" borderId="1" xfId="1" applyNumberFormat="1" applyFont="1" applyBorder="1" applyAlignment="1">
      <alignment horizontal="left" vertical="center"/>
    </xf>
    <xf numFmtId="183" fontId="4" fillId="2" borderId="5" xfId="1" applyNumberFormat="1" applyFont="1" applyFill="1" applyBorder="1" applyAlignment="1">
      <alignment vertical="center"/>
    </xf>
    <xf numFmtId="183" fontId="4" fillId="0" borderId="5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vertical="center"/>
    </xf>
    <xf numFmtId="183" fontId="8" fillId="0" borderId="1" xfId="1" applyNumberFormat="1" applyFont="1" applyBorder="1" applyAlignment="1">
      <alignment horizontal="left" vertical="center"/>
    </xf>
    <xf numFmtId="183" fontId="8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left" vertical="center" wrapText="1"/>
    </xf>
    <xf numFmtId="183" fontId="4" fillId="0" borderId="1" xfId="1" applyNumberFormat="1" applyFont="1" applyBorder="1" applyAlignment="1">
      <alignment vertical="center" wrapText="1"/>
    </xf>
    <xf numFmtId="183" fontId="4" fillId="0" borderId="1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center" vertical="center" wrapText="1"/>
    </xf>
    <xf numFmtId="183" fontId="4" fillId="0" borderId="2" xfId="1" applyNumberFormat="1" applyFont="1" applyBorder="1" applyAlignment="1">
      <alignment horizontal="center" vertical="center" wrapText="1"/>
    </xf>
    <xf numFmtId="183" fontId="9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2" xfId="1" applyNumberFormat="1" applyFont="1" applyBorder="1" applyAlignment="1">
      <alignment vertical="center"/>
    </xf>
    <xf numFmtId="183" fontId="4" fillId="0" borderId="5" xfId="1" applyNumberFormat="1" applyFont="1" applyBorder="1" applyAlignment="1">
      <alignment vertical="center" wrapText="1"/>
    </xf>
    <xf numFmtId="183" fontId="4" fillId="2" borderId="2" xfId="1" applyNumberFormat="1" applyFont="1" applyFill="1" applyBorder="1" applyAlignment="1">
      <alignment vertical="center"/>
    </xf>
    <xf numFmtId="183" fontId="4" fillId="2" borderId="7" xfId="1" applyNumberFormat="1" applyFont="1" applyFill="1" applyBorder="1" applyAlignment="1">
      <alignment vertical="center"/>
    </xf>
    <xf numFmtId="183" fontId="4" fillId="2" borderId="8" xfId="1" applyNumberFormat="1" applyFont="1" applyFill="1" applyBorder="1" applyAlignment="1">
      <alignment vertical="center"/>
    </xf>
    <xf numFmtId="183" fontId="4" fillId="0" borderId="0" xfId="0" applyNumberFormat="1" applyFont="1"/>
    <xf numFmtId="183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171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3" fontId="4" fillId="2" borderId="0" xfId="1" applyFont="1" applyFill="1"/>
    <xf numFmtId="43" fontId="4" fillId="0" borderId="0" xfId="1" applyFont="1" applyAlignment="1">
      <alignment vertical="center" wrapText="1"/>
    </xf>
    <xf numFmtId="191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83" fontId="4" fillId="2" borderId="0" xfId="1" applyNumberFormat="1" applyFont="1" applyFill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83" fontId="5" fillId="0" borderId="1" xfId="1" applyNumberFormat="1" applyFont="1" applyBorder="1" applyAlignment="1">
      <alignment horizontal="left" vertical="center"/>
    </xf>
    <xf numFmtId="183" fontId="5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241\md1-public\Users\lenovo\AppData\Local\Microsoft\Windows\Temporary%20Internet%20Files\Content.Outlook\PEHLEBPY\Half%20yearly%20FMR%20format-30%2009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60"/>
  <sheetViews>
    <sheetView tabSelected="1" view="pageBreakPreview" zoomScaleNormal="90" zoomScaleSheetLayoutView="100" workbookViewId="0">
      <selection activeCell="D12" sqref="D12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11" width="14.28515625" style="1" customWidth="1"/>
    <col min="12" max="12" width="10.140625" style="1" bestFit="1" customWidth="1"/>
    <col min="13" max="16384" width="9.140625" style="1"/>
  </cols>
  <sheetData>
    <row r="1" spans="2:8">
      <c r="B1" s="2"/>
      <c r="C1" s="13"/>
      <c r="D1" s="2"/>
      <c r="E1" s="2"/>
      <c r="F1" s="2"/>
      <c r="G1" s="3" t="s">
        <v>8</v>
      </c>
      <c r="H1" s="76"/>
    </row>
    <row r="2" spans="2:8">
      <c r="B2" s="2"/>
      <c r="C2" s="13"/>
      <c r="D2" s="2"/>
      <c r="E2" s="2"/>
      <c r="F2" s="19"/>
      <c r="G2" s="19"/>
      <c r="H2" s="19"/>
    </row>
    <row r="3" spans="2:8">
      <c r="B3" s="92" t="s">
        <v>42</v>
      </c>
      <c r="C3" s="92"/>
      <c r="D3" s="92"/>
      <c r="E3" s="92"/>
      <c r="F3" s="92"/>
      <c r="G3" s="92"/>
      <c r="H3" s="75"/>
    </row>
    <row r="4" spans="2:8">
      <c r="B4" s="92" t="s">
        <v>43</v>
      </c>
      <c r="C4" s="92"/>
      <c r="D4" s="92"/>
      <c r="E4" s="92"/>
      <c r="F4" s="92"/>
      <c r="G4" s="92"/>
      <c r="H4" s="75"/>
    </row>
    <row r="5" spans="2:8">
      <c r="B5" s="15"/>
      <c r="C5" s="18"/>
      <c r="D5" s="15"/>
      <c r="E5" s="15"/>
      <c r="F5" s="15"/>
      <c r="G5" s="15"/>
      <c r="H5" s="75"/>
    </row>
    <row r="6" spans="2:8">
      <c r="B6" s="92" t="s">
        <v>95</v>
      </c>
      <c r="C6" s="92"/>
      <c r="D6" s="92"/>
      <c r="E6" s="92"/>
      <c r="F6" s="92"/>
      <c r="G6" s="92"/>
      <c r="H6" s="75"/>
    </row>
    <row r="7" spans="2:8">
      <c r="B7" s="2"/>
      <c r="C7" s="13"/>
      <c r="D7" s="2"/>
      <c r="E7" s="2"/>
      <c r="F7" s="2"/>
      <c r="G7" s="2"/>
      <c r="H7" s="2"/>
    </row>
    <row r="8" spans="2:8">
      <c r="B8" s="102" t="s">
        <v>90</v>
      </c>
      <c r="C8" s="102"/>
      <c r="D8" s="102"/>
      <c r="E8" s="102"/>
      <c r="F8" s="102"/>
      <c r="G8" s="102"/>
      <c r="H8" s="76"/>
    </row>
    <row r="9" spans="2:8">
      <c r="B9" s="2"/>
      <c r="C9" s="13"/>
      <c r="D9" s="2"/>
      <c r="E9" s="2"/>
      <c r="F9" s="2"/>
      <c r="G9" s="2"/>
      <c r="H9" s="2"/>
    </row>
    <row r="10" spans="2:8">
      <c r="B10" s="92" t="s">
        <v>102</v>
      </c>
      <c r="C10" s="92"/>
      <c r="D10" s="92"/>
      <c r="E10" s="92"/>
      <c r="F10" s="92"/>
      <c r="G10" s="92"/>
      <c r="H10" s="75"/>
    </row>
    <row r="11" spans="2:8">
      <c r="B11" s="2"/>
      <c r="C11" s="13"/>
      <c r="D11" s="2"/>
      <c r="E11" s="2"/>
      <c r="F11" s="2"/>
      <c r="G11" s="2"/>
      <c r="H11" s="2"/>
    </row>
    <row r="12" spans="2:8">
      <c r="B12" s="2"/>
      <c r="C12" s="13"/>
      <c r="D12" s="20"/>
      <c r="E12" s="2"/>
      <c r="F12" s="74" t="s">
        <v>100</v>
      </c>
      <c r="G12" s="2"/>
      <c r="H12" s="2"/>
    </row>
    <row r="13" spans="2:8" s="2" customFormat="1" ht="72" customHeight="1">
      <c r="B13" s="7" t="s">
        <v>1</v>
      </c>
      <c r="C13" s="7" t="s">
        <v>0</v>
      </c>
      <c r="D13" s="7" t="s">
        <v>103</v>
      </c>
      <c r="E13" s="7" t="s">
        <v>104</v>
      </c>
      <c r="F13" s="7" t="s">
        <v>105</v>
      </c>
      <c r="G13" s="7" t="s">
        <v>55</v>
      </c>
      <c r="H13" s="81"/>
    </row>
    <row r="14" spans="2:8">
      <c r="B14" s="7"/>
      <c r="C14" s="21"/>
      <c r="D14" s="7">
        <v>1</v>
      </c>
      <c r="E14" s="7">
        <v>2</v>
      </c>
      <c r="F14" s="7">
        <v>3</v>
      </c>
      <c r="G14" s="22">
        <v>4</v>
      </c>
      <c r="H14" s="81"/>
    </row>
    <row r="15" spans="2:8">
      <c r="B15" s="6"/>
      <c r="C15" s="89" t="s">
        <v>9</v>
      </c>
      <c r="D15" s="90"/>
      <c r="E15" s="90"/>
      <c r="F15" s="91"/>
      <c r="G15" s="23"/>
      <c r="H15" s="82"/>
    </row>
    <row r="16" spans="2:8">
      <c r="B16" s="11"/>
      <c r="C16" s="24"/>
      <c r="D16" s="9"/>
      <c r="E16" s="9"/>
      <c r="F16" s="25"/>
      <c r="G16" s="26"/>
      <c r="H16" s="82"/>
    </row>
    <row r="17" spans="2:15" ht="17.25" customHeight="1">
      <c r="B17" s="42" t="s">
        <v>72</v>
      </c>
      <c r="C17" s="43" t="s">
        <v>18</v>
      </c>
      <c r="D17" s="69">
        <v>346.78190900000004</v>
      </c>
      <c r="E17" s="69">
        <v>0.89854900000005955</v>
      </c>
      <c r="F17" s="70">
        <v>0</v>
      </c>
      <c r="G17" s="44"/>
      <c r="H17" s="83"/>
      <c r="L17" s="67">
        <v>0</v>
      </c>
    </row>
    <row r="18" spans="2:15">
      <c r="B18" s="42" t="s">
        <v>73</v>
      </c>
      <c r="C18" s="43" t="s">
        <v>16</v>
      </c>
      <c r="D18" s="69"/>
      <c r="E18" s="69"/>
      <c r="F18" s="70"/>
      <c r="G18" s="44"/>
      <c r="H18" s="83"/>
      <c r="L18" s="67"/>
    </row>
    <row r="19" spans="2:15">
      <c r="B19" s="45"/>
      <c r="C19" s="46" t="s">
        <v>10</v>
      </c>
      <c r="D19" s="69"/>
      <c r="E19" s="69"/>
      <c r="F19" s="70"/>
      <c r="G19" s="44"/>
      <c r="H19" s="83"/>
      <c r="L19" s="67"/>
    </row>
    <row r="20" spans="2:15">
      <c r="B20" s="45"/>
      <c r="C20" s="46" t="s">
        <v>11</v>
      </c>
      <c r="D20" s="69">
        <v>0</v>
      </c>
      <c r="E20" s="69">
        <v>450</v>
      </c>
      <c r="F20" s="70">
        <f>E20+N20</f>
        <v>850</v>
      </c>
      <c r="G20" s="44"/>
      <c r="H20" s="1" t="s">
        <v>108</v>
      </c>
      <c r="I20" s="1" t="s">
        <v>107</v>
      </c>
      <c r="J20" s="1" t="s">
        <v>109</v>
      </c>
      <c r="K20" s="1" t="s">
        <v>110</v>
      </c>
      <c r="L20" s="1" t="s">
        <v>54</v>
      </c>
      <c r="N20" s="67">
        <f>40000000/100000</f>
        <v>400</v>
      </c>
    </row>
    <row r="21" spans="2:15">
      <c r="B21" s="45"/>
      <c r="C21" s="46" t="s">
        <v>77</v>
      </c>
      <c r="D21" s="69"/>
      <c r="E21" s="69"/>
      <c r="F21" s="70"/>
      <c r="G21" s="44"/>
      <c r="H21" s="83"/>
      <c r="L21" s="67"/>
      <c r="N21" s="67"/>
    </row>
    <row r="22" spans="2:15">
      <c r="B22" s="45"/>
      <c r="C22" s="46" t="s">
        <v>12</v>
      </c>
      <c r="D22" s="69">
        <f>K22</f>
        <v>1.75831</v>
      </c>
      <c r="E22" s="69">
        <f>D22</f>
        <v>1.75831</v>
      </c>
      <c r="F22" s="70">
        <f>N22+E22</f>
        <v>19.765910000000002</v>
      </c>
      <c r="G22" s="44"/>
      <c r="H22" s="88">
        <v>2.0422799999999999</v>
      </c>
      <c r="I22" s="67">
        <f>3.83907</f>
        <v>3.83907</v>
      </c>
      <c r="J22" s="67">
        <f>2.12625</f>
        <v>2.1262500000000002</v>
      </c>
      <c r="K22" s="67">
        <v>1.75831</v>
      </c>
      <c r="L22" s="67">
        <f>SUM(H22:K22)</f>
        <v>9.7659099999999999</v>
      </c>
      <c r="N22" s="67">
        <v>18.0076</v>
      </c>
      <c r="O22" s="73">
        <f>N22-H22-I22-J22</f>
        <v>10</v>
      </c>
    </row>
    <row r="23" spans="2:15" ht="31.5">
      <c r="B23" s="45"/>
      <c r="C23" s="52" t="s">
        <v>111</v>
      </c>
      <c r="D23" s="69">
        <v>-10</v>
      </c>
      <c r="E23" s="69">
        <f>D23</f>
        <v>-10</v>
      </c>
      <c r="F23" s="70">
        <f>E23</f>
        <v>-10</v>
      </c>
      <c r="G23" s="44"/>
      <c r="H23" s="88"/>
      <c r="I23" s="67"/>
      <c r="J23" s="67"/>
      <c r="K23" s="67"/>
      <c r="L23" s="67"/>
    </row>
    <row r="24" spans="2:15" ht="18.75" customHeight="1">
      <c r="B24" s="45"/>
      <c r="C24" s="43" t="s">
        <v>17</v>
      </c>
      <c r="D24" s="69"/>
      <c r="E24" s="69"/>
      <c r="F24" s="70"/>
      <c r="G24" s="44"/>
      <c r="H24" s="83"/>
    </row>
    <row r="25" spans="2:15" ht="15" customHeight="1">
      <c r="B25" s="42" t="s">
        <v>74</v>
      </c>
      <c r="C25" s="43" t="s">
        <v>33</v>
      </c>
      <c r="D25" s="68">
        <f>SUM(D16:D24)</f>
        <v>338.54021900000004</v>
      </c>
      <c r="E25" s="68">
        <f>SUM(E16:E24)</f>
        <v>442.65685900000005</v>
      </c>
      <c r="F25" s="68">
        <f>SUM(F16:F24)</f>
        <v>859.76590999999996</v>
      </c>
      <c r="G25" s="47"/>
      <c r="H25" s="83"/>
    </row>
    <row r="26" spans="2:15">
      <c r="B26" s="45"/>
      <c r="C26" s="43"/>
      <c r="D26" s="41"/>
      <c r="E26" s="41"/>
      <c r="F26" s="41"/>
      <c r="G26" s="48"/>
      <c r="H26" s="84"/>
    </row>
    <row r="27" spans="2:15">
      <c r="B27" s="42"/>
      <c r="C27" s="98" t="s">
        <v>29</v>
      </c>
      <c r="D27" s="99"/>
      <c r="E27" s="99"/>
      <c r="F27" s="99"/>
      <c r="G27" s="99"/>
      <c r="H27" s="85"/>
    </row>
    <row r="28" spans="2:15">
      <c r="B28" s="42"/>
      <c r="C28" s="50"/>
      <c r="D28" s="51"/>
      <c r="E28" s="51"/>
      <c r="F28" s="51"/>
      <c r="G28" s="51"/>
      <c r="H28" s="86"/>
    </row>
    <row r="29" spans="2:15" ht="16.5" customHeight="1">
      <c r="B29" s="42" t="s">
        <v>75</v>
      </c>
      <c r="C29" s="43" t="s">
        <v>13</v>
      </c>
      <c r="D29" s="51"/>
      <c r="E29" s="51"/>
      <c r="F29" s="51"/>
      <c r="G29" s="51"/>
      <c r="H29" s="86"/>
    </row>
    <row r="30" spans="2:15" ht="27.75" customHeight="1">
      <c r="B30" s="42">
        <v>1</v>
      </c>
      <c r="C30" s="99" t="s">
        <v>6</v>
      </c>
      <c r="D30" s="101"/>
      <c r="E30" s="101"/>
      <c r="F30" s="101"/>
      <c r="G30" s="101"/>
      <c r="H30" s="84"/>
    </row>
    <row r="31" spans="2:15" ht="31.5">
      <c r="B31" s="45">
        <v>1.1000000000000001</v>
      </c>
      <c r="C31" s="52" t="s">
        <v>81</v>
      </c>
      <c r="D31" s="71">
        <f>'1 A'!D35</f>
        <v>49.668410000000002</v>
      </c>
      <c r="E31" s="71">
        <f>'1 A'!E35</f>
        <v>153.78504999999998</v>
      </c>
      <c r="F31" s="71">
        <f>'1 A'!F35</f>
        <v>570.89410099999998</v>
      </c>
      <c r="G31" s="53"/>
      <c r="H31" s="87"/>
    </row>
    <row r="32" spans="2:15" ht="47.25">
      <c r="B32" s="45">
        <v>1.2</v>
      </c>
      <c r="C32" s="52" t="s">
        <v>94</v>
      </c>
      <c r="D32" s="69">
        <v>0</v>
      </c>
      <c r="E32" s="69">
        <f t="shared" ref="E32:F34" si="0">D32</f>
        <v>0</v>
      </c>
      <c r="F32" s="69">
        <f t="shared" si="0"/>
        <v>0</v>
      </c>
      <c r="G32" s="41"/>
      <c r="H32" s="84"/>
    </row>
    <row r="33" spans="2:8">
      <c r="B33" s="45" t="s">
        <v>44</v>
      </c>
      <c r="C33" s="52" t="s">
        <v>82</v>
      </c>
      <c r="D33" s="69">
        <v>0</v>
      </c>
      <c r="E33" s="69">
        <f t="shared" si="0"/>
        <v>0</v>
      </c>
      <c r="F33" s="69">
        <f t="shared" si="0"/>
        <v>0</v>
      </c>
      <c r="G33" s="41"/>
      <c r="H33" s="84"/>
    </row>
    <row r="34" spans="2:8" ht="31.5">
      <c r="B34" s="45">
        <v>1.3</v>
      </c>
      <c r="C34" s="52" t="s">
        <v>83</v>
      </c>
      <c r="D34" s="69">
        <v>0</v>
      </c>
      <c r="E34" s="69">
        <f t="shared" si="0"/>
        <v>0</v>
      </c>
      <c r="F34" s="69">
        <f t="shared" si="0"/>
        <v>0</v>
      </c>
      <c r="G34" s="41"/>
      <c r="H34" s="84"/>
    </row>
    <row r="35" spans="2:8" ht="16.5" customHeight="1">
      <c r="B35" s="54"/>
      <c r="C35" s="55" t="s">
        <v>14</v>
      </c>
      <c r="D35" s="68">
        <f>SUM(D31:D34)</f>
        <v>49.668410000000002</v>
      </c>
      <c r="E35" s="68">
        <f>SUM(E31:E34)</f>
        <v>153.78504999999998</v>
      </c>
      <c r="F35" s="68">
        <f>SUM(F31:F34)</f>
        <v>570.89410099999998</v>
      </c>
      <c r="G35" s="41"/>
      <c r="H35" s="84"/>
    </row>
    <row r="36" spans="2:8">
      <c r="B36" s="54"/>
      <c r="C36" s="55"/>
      <c r="D36" s="69"/>
      <c r="E36" s="69"/>
      <c r="F36" s="69"/>
      <c r="G36" s="41"/>
      <c r="H36" s="84"/>
    </row>
    <row r="37" spans="2:8" ht="24" customHeight="1">
      <c r="B37" s="56">
        <v>2</v>
      </c>
      <c r="C37" s="100" t="s">
        <v>7</v>
      </c>
      <c r="D37" s="101"/>
      <c r="E37" s="101"/>
      <c r="F37" s="101"/>
      <c r="G37" s="101"/>
      <c r="H37" s="84"/>
    </row>
    <row r="38" spans="2:8" ht="31.5">
      <c r="B38" s="54">
        <v>2.1</v>
      </c>
      <c r="C38" s="52" t="s">
        <v>84</v>
      </c>
      <c r="D38" s="69">
        <v>0</v>
      </c>
      <c r="E38" s="69">
        <f>D38</f>
        <v>0</v>
      </c>
      <c r="F38" s="69">
        <f>E38</f>
        <v>0</v>
      </c>
      <c r="G38" s="41"/>
      <c r="H38" s="84"/>
    </row>
    <row r="39" spans="2:8" ht="34.5" customHeight="1">
      <c r="B39" s="57">
        <v>2.2000000000000002</v>
      </c>
      <c r="C39" s="58" t="s">
        <v>85</v>
      </c>
      <c r="D39" s="69">
        <v>0</v>
      </c>
      <c r="E39" s="69">
        <f>D39</f>
        <v>0</v>
      </c>
      <c r="F39" s="69">
        <f>E39</f>
        <v>0</v>
      </c>
      <c r="G39" s="41"/>
      <c r="H39" s="84"/>
    </row>
    <row r="40" spans="2:8" ht="17.25" customHeight="1">
      <c r="B40" s="54"/>
      <c r="C40" s="55" t="s">
        <v>15</v>
      </c>
      <c r="D40" s="69">
        <f>SUM(D38:D39)</f>
        <v>0</v>
      </c>
      <c r="E40" s="69">
        <f>SUM(E38:E39)</f>
        <v>0</v>
      </c>
      <c r="F40" s="69">
        <f>SUM(F38:F39)</f>
        <v>0</v>
      </c>
      <c r="G40" s="41"/>
      <c r="H40" s="84"/>
    </row>
    <row r="41" spans="2:8">
      <c r="B41" s="59"/>
      <c r="C41" s="55"/>
      <c r="D41" s="69"/>
      <c r="E41" s="69"/>
      <c r="F41" s="69"/>
      <c r="G41" s="41"/>
      <c r="H41" s="84"/>
    </row>
    <row r="42" spans="2:8" ht="21.75" customHeight="1">
      <c r="B42" s="53"/>
      <c r="C42" s="43" t="s">
        <v>24</v>
      </c>
      <c r="D42" s="68">
        <f>D35+D40</f>
        <v>49.668410000000002</v>
      </c>
      <c r="E42" s="68">
        <f>E35+E40</f>
        <v>153.78504999999998</v>
      </c>
      <c r="F42" s="68">
        <f>F35+F40</f>
        <v>570.89410099999998</v>
      </c>
      <c r="G42" s="60"/>
      <c r="H42" s="84"/>
    </row>
    <row r="43" spans="2:8">
      <c r="B43" s="61"/>
      <c r="C43" s="52"/>
      <c r="D43" s="69"/>
      <c r="E43" s="69"/>
      <c r="F43" s="70"/>
      <c r="G43" s="62"/>
      <c r="H43" s="83"/>
    </row>
    <row r="44" spans="2:8" ht="17.25" customHeight="1">
      <c r="B44" s="56" t="s">
        <v>19</v>
      </c>
      <c r="C44" s="55" t="s">
        <v>78</v>
      </c>
      <c r="D44" s="69"/>
      <c r="E44" s="69"/>
      <c r="F44" s="70"/>
      <c r="G44" s="44"/>
      <c r="H44" s="83"/>
    </row>
    <row r="45" spans="2:8" ht="18" customHeight="1">
      <c r="B45" s="56" t="s">
        <v>20</v>
      </c>
      <c r="C45" s="55" t="s">
        <v>37</v>
      </c>
      <c r="D45" s="69"/>
      <c r="E45" s="69"/>
      <c r="F45" s="70"/>
      <c r="G45" s="44"/>
      <c r="H45" s="83"/>
    </row>
    <row r="46" spans="2:8" ht="18.75" customHeight="1">
      <c r="B46" s="56" t="s">
        <v>21</v>
      </c>
      <c r="C46" s="55" t="s">
        <v>38</v>
      </c>
      <c r="D46" s="69"/>
      <c r="E46" s="69"/>
      <c r="F46" s="70"/>
      <c r="G46" s="44"/>
      <c r="H46" s="83"/>
    </row>
    <row r="47" spans="2:8" ht="18.75" customHeight="1">
      <c r="B47" s="56" t="s">
        <v>22</v>
      </c>
      <c r="C47" s="43" t="s">
        <v>32</v>
      </c>
      <c r="D47" s="69"/>
      <c r="E47" s="69"/>
      <c r="F47" s="69"/>
      <c r="G47" s="63"/>
      <c r="H47" s="83"/>
    </row>
    <row r="48" spans="2:8" s="4" customFormat="1" ht="18.75" customHeight="1">
      <c r="B48" s="56" t="s">
        <v>23</v>
      </c>
      <c r="C48" s="43" t="s">
        <v>79</v>
      </c>
      <c r="D48" s="68">
        <f>D25-D42</f>
        <v>288.87180900000004</v>
      </c>
      <c r="E48" s="68">
        <f>E25-E42</f>
        <v>288.8718090000001</v>
      </c>
      <c r="F48" s="68">
        <f>F25-F42</f>
        <v>288.87180899999998</v>
      </c>
      <c r="G48" s="64"/>
      <c r="H48" s="88"/>
    </row>
    <row r="49" spans="2:11">
      <c r="B49" s="2"/>
      <c r="C49" s="13"/>
      <c r="D49" s="2"/>
      <c r="E49" s="2"/>
      <c r="F49" s="2"/>
      <c r="G49" s="2"/>
      <c r="H49" s="2"/>
    </row>
    <row r="50" spans="2:11">
      <c r="B50" s="93" t="s">
        <v>34</v>
      </c>
      <c r="C50" s="93"/>
      <c r="D50" s="93"/>
      <c r="E50" s="93"/>
      <c r="F50" s="2"/>
      <c r="G50" s="2"/>
      <c r="H50" s="2"/>
    </row>
    <row r="51" spans="2:11">
      <c r="B51" s="2"/>
      <c r="C51" s="96"/>
      <c r="D51" s="97"/>
      <c r="E51" s="97"/>
      <c r="F51" s="2"/>
      <c r="G51" s="2"/>
      <c r="H51" s="2"/>
    </row>
    <row r="52" spans="2:11">
      <c r="B52" s="94" t="s">
        <v>31</v>
      </c>
      <c r="C52" s="94"/>
      <c r="D52" s="94"/>
      <c r="E52" s="94"/>
      <c r="F52" s="94"/>
      <c r="G52" s="94"/>
      <c r="H52" s="77"/>
      <c r="I52" s="12"/>
      <c r="J52" s="12"/>
      <c r="K52" s="12"/>
    </row>
    <row r="53" spans="2:11" ht="15" customHeight="1">
      <c r="B53" s="94" t="s">
        <v>35</v>
      </c>
      <c r="C53" s="94"/>
      <c r="D53" s="94"/>
      <c r="E53" s="94"/>
      <c r="F53" s="94"/>
      <c r="G53" s="94"/>
      <c r="H53" s="77"/>
      <c r="I53" s="12"/>
      <c r="J53" s="12"/>
      <c r="K53" s="12"/>
    </row>
    <row r="54" spans="2:11">
      <c r="B54" s="2"/>
      <c r="C54" s="13"/>
      <c r="D54" s="14"/>
      <c r="E54" s="14"/>
      <c r="F54" s="14"/>
      <c r="G54" s="14"/>
      <c r="H54" s="14"/>
      <c r="I54" s="12"/>
      <c r="J54" s="12"/>
      <c r="K54" s="12"/>
    </row>
    <row r="55" spans="2:11">
      <c r="B55" s="2"/>
      <c r="C55" s="14"/>
      <c r="D55" s="2"/>
      <c r="E55" s="92" t="s">
        <v>26</v>
      </c>
      <c r="F55" s="92"/>
      <c r="G55" s="92"/>
      <c r="H55" s="75"/>
    </row>
    <row r="56" spans="2:11">
      <c r="B56" s="2"/>
      <c r="C56" s="16"/>
      <c r="D56" s="17"/>
      <c r="E56" s="17"/>
      <c r="F56" s="2"/>
      <c r="G56" s="2"/>
      <c r="H56" s="2"/>
      <c r="I56" s="8"/>
      <c r="J56" s="8"/>
      <c r="K56" s="8"/>
    </row>
    <row r="57" spans="2:11">
      <c r="B57" s="2"/>
      <c r="C57" s="13"/>
      <c r="D57" s="2"/>
      <c r="E57" s="92" t="s">
        <v>25</v>
      </c>
      <c r="F57" s="92"/>
      <c r="G57" s="92"/>
      <c r="H57" s="75"/>
    </row>
    <row r="58" spans="2:11">
      <c r="B58" s="2"/>
      <c r="C58" s="13"/>
      <c r="D58" s="2"/>
      <c r="E58" s="2"/>
      <c r="F58" s="2"/>
      <c r="G58" s="2"/>
      <c r="H58" s="2"/>
    </row>
    <row r="59" spans="2:11">
      <c r="B59" s="95" t="s">
        <v>91</v>
      </c>
      <c r="C59" s="95"/>
      <c r="D59" s="95"/>
      <c r="E59" s="95"/>
      <c r="F59" s="95"/>
      <c r="G59" s="2"/>
      <c r="H59" s="2"/>
    </row>
    <row r="60" spans="2:11">
      <c r="B60" s="2"/>
      <c r="C60" s="27"/>
      <c r="D60" s="2"/>
      <c r="E60" s="2"/>
      <c r="F60" s="2"/>
      <c r="G60" s="2"/>
      <c r="H60" s="2"/>
    </row>
  </sheetData>
  <mergeCells count="16">
    <mergeCell ref="B59:F59"/>
    <mergeCell ref="B3:G3"/>
    <mergeCell ref="B4:G4"/>
    <mergeCell ref="B6:G6"/>
    <mergeCell ref="C51:E51"/>
    <mergeCell ref="C27:G27"/>
    <mergeCell ref="C37:G37"/>
    <mergeCell ref="B8:G8"/>
    <mergeCell ref="B10:G10"/>
    <mergeCell ref="C30:G30"/>
    <mergeCell ref="C15:F15"/>
    <mergeCell ref="E55:G55"/>
    <mergeCell ref="E57:G57"/>
    <mergeCell ref="B50:E50"/>
    <mergeCell ref="B52:G52"/>
    <mergeCell ref="B53:G53"/>
  </mergeCells>
  <phoneticPr fontId="1" type="noConversion"/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4"/>
  <sheetViews>
    <sheetView view="pageBreakPreview" topLeftCell="A4" zoomScaleNormal="90" zoomScaleSheetLayoutView="100" workbookViewId="0">
      <selection activeCell="B38" sqref="B38:F38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4.425781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1" width="9.85546875" style="1" bestFit="1" customWidth="1"/>
    <col min="12" max="14" width="9.140625" style="1"/>
    <col min="15" max="15" width="9.140625" style="67"/>
    <col min="16" max="17" width="9.140625" style="1"/>
    <col min="18" max="18" width="10.28515625" style="1" bestFit="1" customWidth="1"/>
    <col min="19" max="16384" width="9.140625" style="1"/>
  </cols>
  <sheetData>
    <row r="1" spans="2:15">
      <c r="B1" s="2"/>
      <c r="C1" s="2"/>
      <c r="D1" s="2"/>
      <c r="E1" s="2"/>
      <c r="F1" s="3" t="s">
        <v>2</v>
      </c>
    </row>
    <row r="2" spans="2:15">
      <c r="B2" s="2"/>
      <c r="C2" s="2"/>
      <c r="D2" s="2"/>
      <c r="E2" s="2"/>
      <c r="F2" s="19"/>
    </row>
    <row r="3" spans="2:15">
      <c r="B3" s="92" t="s">
        <v>42</v>
      </c>
      <c r="C3" s="92"/>
      <c r="D3" s="92"/>
      <c r="E3" s="92"/>
      <c r="F3" s="92"/>
    </row>
    <row r="4" spans="2:15">
      <c r="B4" s="92" t="s">
        <v>43</v>
      </c>
      <c r="C4" s="92"/>
      <c r="D4" s="92"/>
      <c r="E4" s="92"/>
      <c r="F4" s="92"/>
    </row>
    <row r="5" spans="2:15">
      <c r="B5" s="15"/>
      <c r="C5" s="15"/>
      <c r="D5" s="15"/>
      <c r="E5" s="15"/>
      <c r="F5" s="15"/>
    </row>
    <row r="6" spans="2:15">
      <c r="B6" s="92" t="s">
        <v>39</v>
      </c>
      <c r="C6" s="92"/>
      <c r="D6" s="92"/>
      <c r="E6" s="92"/>
      <c r="F6" s="92"/>
    </row>
    <row r="7" spans="2:15">
      <c r="B7" s="2"/>
      <c r="C7" s="2"/>
      <c r="D7" s="2"/>
      <c r="E7" s="2"/>
      <c r="F7" s="2"/>
    </row>
    <row r="8" spans="2:15" ht="23.25" customHeight="1">
      <c r="B8" s="102" t="s">
        <v>41</v>
      </c>
      <c r="C8" s="102"/>
      <c r="D8" s="102"/>
      <c r="E8" s="102"/>
      <c r="F8" s="102"/>
    </row>
    <row r="9" spans="2:15" s="29" customFormat="1">
      <c r="B9" s="103" t="s">
        <v>4</v>
      </c>
      <c r="C9" s="103"/>
      <c r="D9" s="103"/>
      <c r="E9" s="103"/>
      <c r="F9" s="103"/>
      <c r="O9" s="78"/>
    </row>
    <row r="10" spans="2:15">
      <c r="B10" s="2"/>
      <c r="C10" s="2"/>
      <c r="D10" s="2"/>
      <c r="E10" s="2"/>
      <c r="F10" s="2"/>
    </row>
    <row r="11" spans="2:15">
      <c r="B11" s="92" t="s">
        <v>102</v>
      </c>
      <c r="C11" s="92"/>
      <c r="D11" s="92"/>
      <c r="E11" s="92"/>
      <c r="F11" s="92"/>
      <c r="G11" s="40"/>
    </row>
    <row r="12" spans="2:15">
      <c r="B12" s="2"/>
      <c r="C12" s="2"/>
      <c r="D12" s="2"/>
      <c r="E12" s="2"/>
      <c r="F12" s="2"/>
    </row>
    <row r="13" spans="2:15">
      <c r="B13" s="2"/>
      <c r="C13" s="2"/>
      <c r="D13" s="20"/>
      <c r="E13" s="74" t="s">
        <v>100</v>
      </c>
      <c r="F13" s="2"/>
    </row>
    <row r="14" spans="2:15" s="2" customFormat="1" ht="78.75">
      <c r="B14" s="7" t="s">
        <v>1</v>
      </c>
      <c r="C14" s="30" t="s">
        <v>71</v>
      </c>
      <c r="D14" s="7" t="s">
        <v>103</v>
      </c>
      <c r="E14" s="7" t="s">
        <v>104</v>
      </c>
      <c r="F14" s="7" t="s">
        <v>105</v>
      </c>
      <c r="J14" s="20" t="s">
        <v>101</v>
      </c>
      <c r="K14" s="72">
        <v>42186</v>
      </c>
      <c r="L14" s="72">
        <v>42217</v>
      </c>
      <c r="M14" s="72">
        <v>42248</v>
      </c>
      <c r="O14" s="79" t="s">
        <v>106</v>
      </c>
    </row>
    <row r="15" spans="2:15">
      <c r="B15" s="7"/>
      <c r="C15" s="30"/>
      <c r="D15" s="9"/>
      <c r="E15" s="9"/>
      <c r="F15" s="9"/>
    </row>
    <row r="16" spans="2:15">
      <c r="B16" s="22"/>
      <c r="C16" s="30"/>
      <c r="D16" s="11" t="s">
        <v>27</v>
      </c>
      <c r="E16" s="11" t="s">
        <v>28</v>
      </c>
      <c r="F16" s="11" t="s">
        <v>30</v>
      </c>
    </row>
    <row r="17" spans="2:18" ht="42.75" customHeight="1">
      <c r="B17" s="11">
        <v>1</v>
      </c>
      <c r="C17" s="31" t="s">
        <v>86</v>
      </c>
      <c r="D17" s="9"/>
      <c r="E17" s="9"/>
      <c r="F17" s="9"/>
      <c r="M17" s="67"/>
    </row>
    <row r="18" spans="2:18" ht="16.5" customHeight="1">
      <c r="B18" s="11" t="s">
        <v>62</v>
      </c>
      <c r="C18" s="31" t="s">
        <v>56</v>
      </c>
      <c r="D18" s="69">
        <f>K18+L18+M18</f>
        <v>21.3993</v>
      </c>
      <c r="E18" s="69">
        <f>D18+O18</f>
        <v>82.680019999999999</v>
      </c>
      <c r="F18" s="69">
        <f>E18+J18</f>
        <v>298.86448999999999</v>
      </c>
      <c r="H18" s="65">
        <f>E18-D18</f>
        <v>61.280720000000002</v>
      </c>
      <c r="I18" s="65">
        <f>H18-'[2]1 A'!F18</f>
        <v>-5113562.7192799998</v>
      </c>
      <c r="J18" s="67">
        <v>216.18446999999998</v>
      </c>
      <c r="K18" s="67">
        <v>6.2350500000000002</v>
      </c>
      <c r="L18" s="67">
        <v>21.3993</v>
      </c>
      <c r="M18" s="67">
        <v>-6.2350500000000002</v>
      </c>
      <c r="O18" s="67">
        <v>61.280720000000002</v>
      </c>
    </row>
    <row r="19" spans="2:18">
      <c r="B19" s="11" t="s">
        <v>63</v>
      </c>
      <c r="C19" s="31" t="s">
        <v>57</v>
      </c>
      <c r="D19" s="69">
        <f t="shared" ref="D19:D34" si="0">K19+L19+M19</f>
        <v>0</v>
      </c>
      <c r="E19" s="69">
        <f t="shared" ref="E19:E34" si="1">D19+O19</f>
        <v>0</v>
      </c>
      <c r="F19" s="69">
        <f>E19+J19</f>
        <v>17.773679999999999</v>
      </c>
      <c r="H19" s="65">
        <f t="shared" ref="H19:H34" si="2">E19-D19</f>
        <v>0</v>
      </c>
      <c r="I19" s="65">
        <f>H19-'[2]1 A'!F19</f>
        <v>-1489515</v>
      </c>
      <c r="J19" s="67">
        <v>17.773679999999999</v>
      </c>
      <c r="K19" s="67">
        <v>0</v>
      </c>
      <c r="L19" s="67">
        <v>0</v>
      </c>
      <c r="M19" s="67">
        <v>0</v>
      </c>
      <c r="O19" s="67">
        <v>0</v>
      </c>
    </row>
    <row r="20" spans="2:18">
      <c r="B20" s="11" t="s">
        <v>64</v>
      </c>
      <c r="C20" s="31" t="s">
        <v>58</v>
      </c>
      <c r="D20" s="69">
        <f t="shared" si="0"/>
        <v>0</v>
      </c>
      <c r="E20" s="69">
        <f t="shared" si="1"/>
        <v>13.24982</v>
      </c>
      <c r="F20" s="69">
        <f>E20+J20</f>
        <v>41.812330000000003</v>
      </c>
      <c r="H20" s="65">
        <f t="shared" si="2"/>
        <v>13.24982</v>
      </c>
      <c r="I20" s="65">
        <f>H20-'[2]1 A'!F20</f>
        <v>-1808323.75018</v>
      </c>
      <c r="J20" s="67">
        <v>28.562510000000003</v>
      </c>
      <c r="K20" s="67">
        <v>0</v>
      </c>
      <c r="L20" s="67">
        <v>0</v>
      </c>
      <c r="M20" s="67">
        <v>0</v>
      </c>
      <c r="O20" s="67">
        <v>13.24982</v>
      </c>
    </row>
    <row r="21" spans="2:18">
      <c r="B21" s="32" t="s">
        <v>65</v>
      </c>
      <c r="C21" s="33" t="s">
        <v>59</v>
      </c>
      <c r="D21" s="69">
        <f t="shared" si="0"/>
        <v>0</v>
      </c>
      <c r="E21" s="69">
        <f t="shared" si="1"/>
        <v>0</v>
      </c>
      <c r="F21" s="69">
        <f>E21+J21</f>
        <v>6.0499999999999998E-2</v>
      </c>
      <c r="H21" s="65">
        <f t="shared" si="2"/>
        <v>0</v>
      </c>
      <c r="I21" s="65">
        <f>H21-'[2]1 A'!F21</f>
        <v>-6050</v>
      </c>
      <c r="J21" s="67">
        <v>6.0499999999999998E-2</v>
      </c>
      <c r="K21" s="67">
        <v>0</v>
      </c>
      <c r="L21" s="67">
        <v>0</v>
      </c>
      <c r="M21" s="67">
        <v>0</v>
      </c>
      <c r="O21" s="67">
        <v>0</v>
      </c>
    </row>
    <row r="22" spans="2:18">
      <c r="B22" s="32" t="s">
        <v>66</v>
      </c>
      <c r="C22" s="33" t="s">
        <v>60</v>
      </c>
      <c r="D22" s="69">
        <f t="shared" si="0"/>
        <v>0</v>
      </c>
      <c r="E22" s="69">
        <f t="shared" si="1"/>
        <v>0</v>
      </c>
      <c r="F22" s="69">
        <f>E22</f>
        <v>0</v>
      </c>
      <c r="H22" s="65">
        <f t="shared" si="2"/>
        <v>0</v>
      </c>
      <c r="I22" s="65">
        <f>H22-'[2]1 A'!F22</f>
        <v>0</v>
      </c>
      <c r="J22" s="67">
        <v>0</v>
      </c>
      <c r="K22" s="67">
        <v>0</v>
      </c>
      <c r="L22" s="67">
        <v>0</v>
      </c>
      <c r="M22" s="67">
        <v>0</v>
      </c>
      <c r="O22" s="67">
        <v>0</v>
      </c>
    </row>
    <row r="23" spans="2:18">
      <c r="B23" s="32" t="s">
        <v>67</v>
      </c>
      <c r="C23" s="33" t="s">
        <v>61</v>
      </c>
      <c r="D23" s="69">
        <f t="shared" si="0"/>
        <v>0</v>
      </c>
      <c r="E23" s="69">
        <f t="shared" si="1"/>
        <v>0</v>
      </c>
      <c r="F23" s="69">
        <f>E23</f>
        <v>0</v>
      </c>
      <c r="H23" s="65">
        <f t="shared" si="2"/>
        <v>0</v>
      </c>
      <c r="I23" s="65">
        <f>H23-'[2]1 A'!F23</f>
        <v>0</v>
      </c>
      <c r="J23" s="67">
        <v>0</v>
      </c>
      <c r="K23" s="67">
        <v>0</v>
      </c>
      <c r="L23" s="67">
        <v>0</v>
      </c>
      <c r="M23" s="67">
        <v>0</v>
      </c>
      <c r="O23" s="67">
        <v>0</v>
      </c>
    </row>
    <row r="24" spans="2:18" ht="47.25">
      <c r="B24" s="32">
        <v>2</v>
      </c>
      <c r="C24" s="31" t="s">
        <v>46</v>
      </c>
      <c r="D24" s="69">
        <f t="shared" si="0"/>
        <v>1.6</v>
      </c>
      <c r="E24" s="69">
        <f t="shared" si="1"/>
        <v>24.880000000000003</v>
      </c>
      <c r="F24" s="69">
        <f t="shared" ref="F24:F34" si="3">E24+J24</f>
        <v>60.080000000000005</v>
      </c>
      <c r="H24" s="65">
        <f t="shared" si="2"/>
        <v>23.28</v>
      </c>
      <c r="I24" s="65">
        <f>H24-'[2]1 A'!F24</f>
        <v>-1799976.72</v>
      </c>
      <c r="J24" s="67">
        <v>35.200000000000003</v>
      </c>
      <c r="K24" s="67">
        <v>1.6</v>
      </c>
      <c r="L24" s="67">
        <v>0</v>
      </c>
      <c r="M24" s="67">
        <v>0</v>
      </c>
      <c r="O24" s="67">
        <v>23.28</v>
      </c>
    </row>
    <row r="25" spans="2:18" ht="51" customHeight="1">
      <c r="B25" s="11">
        <v>3</v>
      </c>
      <c r="C25" s="31" t="s">
        <v>47</v>
      </c>
      <c r="D25" s="69">
        <f t="shared" si="0"/>
        <v>2.5700000000000003</v>
      </c>
      <c r="E25" s="69">
        <f t="shared" si="1"/>
        <v>2.8735600000000003</v>
      </c>
      <c r="F25" s="69">
        <f t="shared" si="3"/>
        <v>19.917719999999999</v>
      </c>
      <c r="H25" s="65">
        <f t="shared" si="2"/>
        <v>0.30356000000000005</v>
      </c>
      <c r="I25" s="65">
        <f>H25-'[2]1 A'!F25</f>
        <v>-453706.69644000003</v>
      </c>
      <c r="J25" s="67">
        <v>17.044159999999998</v>
      </c>
      <c r="K25" s="67">
        <v>0</v>
      </c>
      <c r="L25" s="67">
        <f>2.22</f>
        <v>2.2200000000000002</v>
      </c>
      <c r="M25" s="67">
        <v>0.35</v>
      </c>
      <c r="O25" s="67">
        <v>0.30356</v>
      </c>
    </row>
    <row r="26" spans="2:18" ht="54.75" customHeight="1">
      <c r="B26" s="32">
        <v>4</v>
      </c>
      <c r="C26" s="31" t="s">
        <v>48</v>
      </c>
      <c r="D26" s="69">
        <f t="shared" si="0"/>
        <v>18.319419999999997</v>
      </c>
      <c r="E26" s="69">
        <f t="shared" si="1"/>
        <v>20.699489999999997</v>
      </c>
      <c r="F26" s="69">
        <f t="shared" si="3"/>
        <v>88.61913100000001</v>
      </c>
      <c r="H26" s="65">
        <f t="shared" si="2"/>
        <v>2.3800699999999999</v>
      </c>
      <c r="I26" s="65">
        <f>H26-'[2]1 A'!F26</f>
        <v>-3704153.61993</v>
      </c>
      <c r="J26" s="67">
        <v>67.919641000000013</v>
      </c>
      <c r="K26" s="67">
        <f>2.3625+8.5865</f>
        <v>10.948999999999998</v>
      </c>
      <c r="L26" s="67">
        <f>1.94432+2.09346</f>
        <v>4.0377799999999997</v>
      </c>
      <c r="M26" s="67">
        <f>2.7425+0.59014</f>
        <v>3.33264</v>
      </c>
      <c r="O26" s="67">
        <v>2.3800699999999999</v>
      </c>
    </row>
    <row r="27" spans="2:18" ht="30" customHeight="1">
      <c r="B27" s="11">
        <v>5</v>
      </c>
      <c r="C27" s="31" t="s">
        <v>88</v>
      </c>
      <c r="D27" s="69">
        <f t="shared" si="0"/>
        <v>0</v>
      </c>
      <c r="E27" s="69">
        <f t="shared" si="1"/>
        <v>0</v>
      </c>
      <c r="F27" s="69">
        <f t="shared" si="3"/>
        <v>0.14507</v>
      </c>
      <c r="H27" s="65">
        <f t="shared" si="2"/>
        <v>0</v>
      </c>
      <c r="I27" s="65">
        <f>H27-'[2]1 A'!F27</f>
        <v>-14507</v>
      </c>
      <c r="J27" s="67">
        <v>0.14507</v>
      </c>
      <c r="K27" s="67">
        <v>0</v>
      </c>
      <c r="L27" s="67">
        <v>0</v>
      </c>
      <c r="M27" s="67">
        <v>0</v>
      </c>
      <c r="O27" s="67">
        <v>0</v>
      </c>
    </row>
    <row r="28" spans="2:18">
      <c r="B28" s="32">
        <v>6</v>
      </c>
      <c r="C28" s="31" t="s">
        <v>87</v>
      </c>
      <c r="D28" s="69">
        <f t="shared" si="0"/>
        <v>0</v>
      </c>
      <c r="E28" s="69">
        <f t="shared" si="1"/>
        <v>3.6400000000000002E-2</v>
      </c>
      <c r="F28" s="69">
        <f t="shared" si="3"/>
        <v>0.1764</v>
      </c>
      <c r="H28" s="65">
        <f t="shared" si="2"/>
        <v>3.6400000000000002E-2</v>
      </c>
      <c r="I28" s="65">
        <f>H28-'[2]1 A'!F28</f>
        <v>3.6400000000000002E-2</v>
      </c>
      <c r="J28" s="67">
        <v>0.14000000000000001</v>
      </c>
      <c r="K28" s="67">
        <v>0</v>
      </c>
      <c r="L28" s="67">
        <v>0</v>
      </c>
      <c r="M28" s="67">
        <v>0</v>
      </c>
      <c r="O28" s="67">
        <v>3.6400000000000002E-2</v>
      </c>
    </row>
    <row r="29" spans="2:18">
      <c r="B29" s="11">
        <v>7</v>
      </c>
      <c r="C29" s="31" t="s">
        <v>51</v>
      </c>
      <c r="D29" s="69">
        <f t="shared" si="0"/>
        <v>0</v>
      </c>
      <c r="E29" s="69">
        <f t="shared" si="1"/>
        <v>0</v>
      </c>
      <c r="F29" s="69">
        <f t="shared" si="3"/>
        <v>0</v>
      </c>
      <c r="H29" s="65">
        <f t="shared" si="2"/>
        <v>0</v>
      </c>
      <c r="I29" s="65">
        <f>H29-'[2]1 A'!F29</f>
        <v>0</v>
      </c>
      <c r="J29" s="67">
        <v>0</v>
      </c>
      <c r="K29" s="67">
        <v>0</v>
      </c>
      <c r="L29" s="67">
        <v>0</v>
      </c>
      <c r="M29" s="67">
        <v>0</v>
      </c>
      <c r="O29" s="67">
        <v>0</v>
      </c>
    </row>
    <row r="30" spans="2:18">
      <c r="B30" s="32">
        <v>8</v>
      </c>
      <c r="C30" s="31" t="s">
        <v>5</v>
      </c>
      <c r="D30" s="69">
        <f t="shared" si="0"/>
        <v>0</v>
      </c>
      <c r="E30" s="69">
        <f t="shared" si="1"/>
        <v>0</v>
      </c>
      <c r="F30" s="69">
        <f t="shared" si="3"/>
        <v>0.75900000000000001</v>
      </c>
      <c r="H30" s="65">
        <f t="shared" si="2"/>
        <v>0</v>
      </c>
      <c r="I30" s="65">
        <f>H30-'[2]1 A'!F30</f>
        <v>-75900</v>
      </c>
      <c r="J30" s="67">
        <v>0.75900000000000001</v>
      </c>
      <c r="K30" s="67">
        <v>0</v>
      </c>
      <c r="L30" s="67">
        <v>0</v>
      </c>
      <c r="M30" s="67">
        <v>0</v>
      </c>
      <c r="O30" s="67">
        <v>0</v>
      </c>
    </row>
    <row r="31" spans="2:18">
      <c r="B31" s="11">
        <v>9</v>
      </c>
      <c r="C31" s="31" t="s">
        <v>52</v>
      </c>
      <c r="D31" s="69">
        <f t="shared" si="0"/>
        <v>0</v>
      </c>
      <c r="E31" s="69">
        <f t="shared" si="1"/>
        <v>0</v>
      </c>
      <c r="F31" s="69">
        <f t="shared" si="3"/>
        <v>0</v>
      </c>
      <c r="H31" s="65">
        <f t="shared" si="2"/>
        <v>0</v>
      </c>
      <c r="I31" s="65">
        <f>H31-'[2]1 A'!F31</f>
        <v>0</v>
      </c>
      <c r="J31" s="67">
        <v>0</v>
      </c>
      <c r="K31" s="67">
        <v>0</v>
      </c>
      <c r="L31" s="67">
        <v>0</v>
      </c>
      <c r="M31" s="67">
        <v>0</v>
      </c>
      <c r="O31" s="67">
        <v>0</v>
      </c>
    </row>
    <row r="32" spans="2:18">
      <c r="B32" s="11" t="s">
        <v>62</v>
      </c>
      <c r="C32" s="31" t="s">
        <v>68</v>
      </c>
      <c r="D32" s="69">
        <f t="shared" si="0"/>
        <v>1.0693999999999999</v>
      </c>
      <c r="E32" s="69">
        <f t="shared" si="1"/>
        <v>1.5232799999999997</v>
      </c>
      <c r="F32" s="69">
        <f t="shared" si="3"/>
        <v>7.5638000000000005</v>
      </c>
      <c r="H32" s="65">
        <f t="shared" si="2"/>
        <v>0.45387999999999984</v>
      </c>
      <c r="I32" s="65">
        <f>H32-'[2]1 A'!F32</f>
        <v>-123999.54612</v>
      </c>
      <c r="J32" s="67">
        <v>6.0405200000000008</v>
      </c>
      <c r="K32" s="67">
        <v>0.25387999999999999</v>
      </c>
      <c r="L32" s="67">
        <v>0.25387999999999999</v>
      </c>
      <c r="M32" s="67">
        <f>0.25388+0.30776</f>
        <v>0.56163999999999992</v>
      </c>
      <c r="O32" s="67">
        <v>0.45387999999999995</v>
      </c>
      <c r="P32" s="73">
        <f>K32+L32+M32+O32</f>
        <v>1.5232799999999997</v>
      </c>
      <c r="Q32" s="67"/>
      <c r="R32" s="80"/>
    </row>
    <row r="33" spans="2:16">
      <c r="B33" s="11" t="s">
        <v>63</v>
      </c>
      <c r="C33" s="31" t="s">
        <v>69</v>
      </c>
      <c r="D33" s="69">
        <f t="shared" si="0"/>
        <v>1.1270799999999999</v>
      </c>
      <c r="E33" s="69">
        <f t="shared" si="1"/>
        <v>1.7911499999999998</v>
      </c>
      <c r="F33" s="69">
        <f t="shared" si="3"/>
        <v>5.4316699999999996</v>
      </c>
      <c r="H33" s="65">
        <f t="shared" si="2"/>
        <v>0.66406999999999994</v>
      </c>
      <c r="I33" s="65">
        <f>H33-'[2]1 A'!F33</f>
        <v>-126747.33593</v>
      </c>
      <c r="J33" s="67">
        <v>3.64052</v>
      </c>
      <c r="K33" s="67">
        <v>1.0764499999999999</v>
      </c>
      <c r="L33" s="67">
        <v>0</v>
      </c>
      <c r="M33" s="67">
        <f>0.05063</f>
        <v>5.0630000000000001E-2</v>
      </c>
      <c r="O33" s="67">
        <v>0.66406999999999994</v>
      </c>
      <c r="P33" s="73">
        <f>K33+L33+M33+O33</f>
        <v>1.7911499999999998</v>
      </c>
    </row>
    <row r="34" spans="2:16">
      <c r="B34" s="11" t="s">
        <v>64</v>
      </c>
      <c r="C34" s="31" t="s">
        <v>70</v>
      </c>
      <c r="D34" s="69">
        <f t="shared" si="0"/>
        <v>3.5832099999999998</v>
      </c>
      <c r="E34" s="69">
        <f t="shared" si="1"/>
        <v>6.0513300000000001</v>
      </c>
      <c r="F34" s="69">
        <f t="shared" si="3"/>
        <v>29.69031</v>
      </c>
      <c r="H34" s="65">
        <f t="shared" si="2"/>
        <v>2.4681200000000003</v>
      </c>
      <c r="I34" s="65">
        <f>H34-'[2]1 A'!F34</f>
        <v>-908567.53188000002</v>
      </c>
      <c r="J34" s="67">
        <v>23.63898</v>
      </c>
      <c r="K34" s="67">
        <v>2.2799999999999999E-3</v>
      </c>
      <c r="L34" s="67">
        <f>3.427</f>
        <v>3.427</v>
      </c>
      <c r="M34" s="67">
        <v>0.15393000000000001</v>
      </c>
      <c r="O34" s="67">
        <v>2.4681199999999999</v>
      </c>
      <c r="P34" s="73">
        <f>K34+L34+M34+O34</f>
        <v>6.0513300000000001</v>
      </c>
    </row>
    <row r="35" spans="2:16">
      <c r="B35" s="11"/>
      <c r="C35" s="35" t="s">
        <v>54</v>
      </c>
      <c r="D35" s="68">
        <f>SUM(D18:D34)</f>
        <v>49.668410000000002</v>
      </c>
      <c r="E35" s="68">
        <f>SUM(E18:E34)</f>
        <v>153.78504999999998</v>
      </c>
      <c r="F35" s="68">
        <f>SUM(F18:F34)</f>
        <v>570.89410099999998</v>
      </c>
      <c r="H35" s="49">
        <f t="shared" ref="H35:O35" si="4">SUM(H18:H34)</f>
        <v>104.11664</v>
      </c>
      <c r="I35" s="49">
        <f t="shared" si="4"/>
        <v>-15625009.88336</v>
      </c>
      <c r="J35" s="68">
        <f t="shared" si="4"/>
        <v>417.10905099999997</v>
      </c>
      <c r="K35" s="68">
        <f t="shared" si="4"/>
        <v>20.11666</v>
      </c>
      <c r="L35" s="68">
        <f t="shared" si="4"/>
        <v>31.337959999999999</v>
      </c>
      <c r="M35" s="68">
        <f t="shared" si="4"/>
        <v>-1.7862100000000005</v>
      </c>
      <c r="O35" s="68">
        <f t="shared" si="4"/>
        <v>104.11664</v>
      </c>
    </row>
    <row r="36" spans="2:16">
      <c r="B36" s="36"/>
      <c r="C36" s="36"/>
      <c r="D36" s="36"/>
      <c r="E36" s="36"/>
      <c r="F36" s="36"/>
      <c r="M36" s="67"/>
    </row>
    <row r="37" spans="2:16">
      <c r="B37" s="94" t="s">
        <v>31</v>
      </c>
      <c r="C37" s="94"/>
      <c r="D37" s="94"/>
      <c r="E37" s="94"/>
      <c r="F37" s="66"/>
      <c r="H37" s="65">
        <f>'[2]1 A'!$E$35-H35</f>
        <v>15625009.88336</v>
      </c>
      <c r="J37" s="73"/>
      <c r="M37" s="67"/>
    </row>
    <row r="38" spans="2:16" ht="15" customHeight="1">
      <c r="B38" s="94" t="s">
        <v>35</v>
      </c>
      <c r="C38" s="94"/>
      <c r="D38" s="94"/>
      <c r="E38" s="94"/>
      <c r="F38" s="94"/>
      <c r="M38" s="67"/>
    </row>
    <row r="39" spans="2:16">
      <c r="B39" s="2"/>
      <c r="C39" s="13"/>
      <c r="D39" s="14"/>
      <c r="E39" s="14"/>
      <c r="F39" s="14"/>
      <c r="M39" s="67"/>
    </row>
    <row r="40" spans="2:16">
      <c r="B40" s="2"/>
      <c r="C40" s="14"/>
      <c r="D40" s="92" t="s">
        <v>76</v>
      </c>
      <c r="E40" s="92"/>
      <c r="F40" s="92"/>
      <c r="M40" s="67"/>
    </row>
    <row r="41" spans="2:16">
      <c r="B41" s="2"/>
      <c r="C41" s="16"/>
      <c r="D41" s="2"/>
      <c r="E41" s="2"/>
      <c r="F41" s="15"/>
      <c r="M41" s="67"/>
    </row>
    <row r="42" spans="2:16">
      <c r="B42" s="2"/>
      <c r="C42" s="13"/>
      <c r="D42" s="92" t="s">
        <v>25</v>
      </c>
      <c r="E42" s="92"/>
      <c r="F42" s="92"/>
      <c r="M42" s="67"/>
    </row>
    <row r="43" spans="2:16">
      <c r="B43" s="2"/>
      <c r="C43" s="2"/>
      <c r="D43" s="2"/>
      <c r="E43" s="2"/>
      <c r="F43" s="2"/>
      <c r="M43" s="67"/>
    </row>
    <row r="44" spans="2:16">
      <c r="B44" s="95" t="s">
        <v>92</v>
      </c>
      <c r="C44" s="95"/>
      <c r="D44" s="95"/>
      <c r="E44" s="95"/>
      <c r="F44" s="2"/>
      <c r="M44" s="67"/>
    </row>
    <row r="45" spans="2:16">
      <c r="M45" s="67"/>
    </row>
    <row r="46" spans="2:16">
      <c r="M46" s="67"/>
    </row>
    <row r="47" spans="2:16">
      <c r="M47" s="67"/>
    </row>
    <row r="48" spans="2:16">
      <c r="M48" s="67"/>
    </row>
    <row r="49" spans="13:13">
      <c r="M49" s="67"/>
    </row>
    <row r="50" spans="13:13">
      <c r="M50" s="67"/>
    </row>
    <row r="51" spans="13:13">
      <c r="M51" s="67"/>
    </row>
    <row r="52" spans="13:13">
      <c r="M52" s="67"/>
    </row>
    <row r="53" spans="13:13">
      <c r="M53" s="67"/>
    </row>
    <row r="54" spans="13:13">
      <c r="M54" s="67"/>
    </row>
  </sheetData>
  <mergeCells count="11">
    <mergeCell ref="B37:E37"/>
    <mergeCell ref="B44:E44"/>
    <mergeCell ref="B38:F38"/>
    <mergeCell ref="B9:F9"/>
    <mergeCell ref="B11:F11"/>
    <mergeCell ref="B3:F3"/>
    <mergeCell ref="B4:F4"/>
    <mergeCell ref="B6:F6"/>
    <mergeCell ref="B8:F8"/>
    <mergeCell ref="D40:F40"/>
    <mergeCell ref="D42:F42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92" t="s">
        <v>42</v>
      </c>
      <c r="C3" s="92"/>
      <c r="D3" s="92"/>
      <c r="E3" s="92"/>
      <c r="F3" s="92"/>
    </row>
    <row r="4" spans="2:6">
      <c r="B4" s="92" t="s">
        <v>43</v>
      </c>
      <c r="C4" s="92"/>
      <c r="D4" s="92"/>
      <c r="E4" s="92"/>
      <c r="F4" s="92"/>
    </row>
    <row r="5" spans="2:6">
      <c r="B5" s="15"/>
      <c r="C5" s="15"/>
      <c r="D5" s="15"/>
      <c r="E5" s="15"/>
      <c r="F5" s="15"/>
    </row>
    <row r="6" spans="2:6">
      <c r="B6" s="92" t="s">
        <v>39</v>
      </c>
      <c r="C6" s="92"/>
      <c r="D6" s="92"/>
      <c r="E6" s="92"/>
      <c r="F6" s="92"/>
    </row>
    <row r="7" spans="2:6">
      <c r="B7" s="2"/>
      <c r="C7" s="2"/>
      <c r="D7" s="2"/>
      <c r="E7" s="2"/>
      <c r="F7" s="2"/>
    </row>
    <row r="8" spans="2:6" ht="23.25" customHeight="1">
      <c r="B8" s="102" t="s">
        <v>36</v>
      </c>
      <c r="C8" s="102"/>
      <c r="D8" s="102"/>
      <c r="E8" s="102"/>
      <c r="F8" s="102"/>
    </row>
    <row r="9" spans="2:6" s="29" customFormat="1">
      <c r="B9" s="103" t="s">
        <v>40</v>
      </c>
      <c r="C9" s="103"/>
      <c r="D9" s="103"/>
      <c r="E9" s="103"/>
      <c r="F9" s="103"/>
    </row>
    <row r="10" spans="2:6">
      <c r="B10" s="2"/>
      <c r="C10" s="2"/>
      <c r="D10" s="2"/>
      <c r="E10" s="2"/>
      <c r="F10" s="2"/>
    </row>
    <row r="11" spans="2:6">
      <c r="B11" s="92" t="s">
        <v>98</v>
      </c>
      <c r="C11" s="92"/>
      <c r="D11" s="92"/>
      <c r="E11" s="92"/>
      <c r="F11" s="92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94" t="s">
        <v>31</v>
      </c>
      <c r="C37" s="94"/>
      <c r="D37" s="94"/>
      <c r="E37" s="94"/>
      <c r="F37" s="14"/>
    </row>
    <row r="38" spans="2:6" ht="15" customHeight="1">
      <c r="B38" s="94" t="s">
        <v>35</v>
      </c>
      <c r="C38" s="94"/>
      <c r="D38" s="94"/>
      <c r="E38" s="94"/>
      <c r="F38" s="94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92" t="s">
        <v>76</v>
      </c>
      <c r="E40" s="92"/>
      <c r="F40" s="92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92" t="s">
        <v>25</v>
      </c>
      <c r="E42" s="92"/>
      <c r="F42" s="92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104" t="s">
        <v>93</v>
      </c>
      <c r="C45" s="104"/>
      <c r="D45" s="104"/>
      <c r="E45" s="104"/>
      <c r="F45" s="104"/>
    </row>
    <row r="46" spans="2:6">
      <c r="B46" s="2"/>
      <c r="C46" s="2"/>
      <c r="D46" s="2"/>
      <c r="E46" s="2"/>
      <c r="F46" s="2"/>
    </row>
  </sheetData>
  <mergeCells count="11">
    <mergeCell ref="B37:E37"/>
    <mergeCell ref="B45:F45"/>
    <mergeCell ref="B38:F38"/>
    <mergeCell ref="B9:F9"/>
    <mergeCell ref="B11:F11"/>
    <mergeCell ref="B3:F3"/>
    <mergeCell ref="B4:F4"/>
    <mergeCell ref="B6:F6"/>
    <mergeCell ref="B8:F8"/>
    <mergeCell ref="D40:F40"/>
    <mergeCell ref="D42:F42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Administrator</cp:lastModifiedBy>
  <cp:lastPrinted>2015-10-05T09:47:42Z</cp:lastPrinted>
  <dcterms:created xsi:type="dcterms:W3CDTF">2006-10-06T10:26:14Z</dcterms:created>
  <dcterms:modified xsi:type="dcterms:W3CDTF">2015-10-05T09:48:55Z</dcterms:modified>
</cp:coreProperties>
</file>